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Мелекесс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4" l="1"/>
  <c r="O14" i="14"/>
  <c r="O12" i="14"/>
  <c r="O9" i="14"/>
  <c r="L32" i="14" l="1"/>
  <c r="O32" i="14" s="1"/>
  <c r="M32" i="14"/>
  <c r="N32" i="14"/>
  <c r="K32" i="14"/>
  <c r="N33" i="14" l="1"/>
  <c r="N29" i="14"/>
  <c r="N15" i="14"/>
  <c r="N13" i="14"/>
  <c r="N11" i="14"/>
  <c r="H32" i="14" l="1"/>
  <c r="H29" i="14"/>
  <c r="I28" i="14"/>
  <c r="H15" i="14"/>
  <c r="I14" i="14"/>
  <c r="H13" i="14"/>
  <c r="I12" i="14"/>
  <c r="H11" i="14"/>
  <c r="I9" i="14"/>
  <c r="G32" i="14" l="1"/>
  <c r="I18" i="14"/>
  <c r="I19" i="14"/>
  <c r="I20" i="14"/>
  <c r="I21" i="14"/>
  <c r="I22" i="14"/>
  <c r="I23" i="14"/>
  <c r="I24" i="14"/>
  <c r="I25" i="14"/>
  <c r="I26" i="14"/>
  <c r="I27" i="14"/>
  <c r="I30" i="14"/>
  <c r="I31" i="14"/>
  <c r="F32" i="14" l="1"/>
  <c r="E32" i="14"/>
  <c r="B32" i="14" l="1"/>
  <c r="H33" i="14" s="1"/>
  <c r="S29" i="14"/>
  <c r="R29" i="14"/>
  <c r="Q29" i="14"/>
  <c r="P29" i="14"/>
  <c r="J29" i="14"/>
  <c r="D29" i="14"/>
  <c r="S17" i="14"/>
  <c r="R17" i="14"/>
  <c r="Q17" i="14"/>
  <c r="P17" i="14"/>
  <c r="J17" i="14"/>
  <c r="D17" i="14"/>
  <c r="I17" i="14" s="1"/>
  <c r="S16" i="14"/>
  <c r="S32" i="14" s="1"/>
  <c r="R16" i="14"/>
  <c r="R32" i="14" s="1"/>
  <c r="Q16" i="14"/>
  <c r="Q32" i="14" s="1"/>
  <c r="P16" i="14"/>
  <c r="P32" i="14" s="1"/>
  <c r="J16" i="14"/>
  <c r="J32" i="14" s="1"/>
  <c r="D16" i="14"/>
  <c r="I16" i="14" s="1"/>
  <c r="S15" i="14"/>
  <c r="R15" i="14"/>
  <c r="Q15" i="14"/>
  <c r="P15" i="14"/>
  <c r="J15" i="14"/>
  <c r="D15" i="14"/>
  <c r="S13" i="14"/>
  <c r="R13" i="14"/>
  <c r="Q13" i="14"/>
  <c r="P13" i="14"/>
  <c r="J13" i="14"/>
  <c r="D13" i="14"/>
  <c r="S11" i="14"/>
  <c r="R11" i="14"/>
  <c r="Q11" i="14"/>
  <c r="P11" i="14"/>
  <c r="J11" i="14"/>
  <c r="D11" i="14"/>
  <c r="D32" i="14" l="1"/>
  <c r="I32" i="14" s="1"/>
  <c r="J33" i="14"/>
  <c r="Q33" i="14"/>
  <c r="S33" i="14"/>
  <c r="D33" i="14"/>
  <c r="R33" i="14"/>
  <c r="P33" i="14"/>
</calcChain>
</file>

<file path=xl/sharedStrings.xml><?xml version="1.0" encoding="utf-8"?>
<sst xmlns="http://schemas.openxmlformats.org/spreadsheetml/2006/main" count="93" uniqueCount="53">
  <si>
    <t>Количество посещений музеев, тыс. чел.</t>
  </si>
  <si>
    <t>Количество зрителей на сеансах отечественных фильмов, тыс. чел.</t>
  </si>
  <si>
    <t>Охват населения услугами автоклубов, тыс. чел.</t>
  </si>
  <si>
    <t>Показатель</t>
  </si>
  <si>
    <t>Базовое значение</t>
  </si>
  <si>
    <t>Период реализации федерального проекта, год</t>
  </si>
  <si>
    <t>Значение</t>
  </si>
  <si>
    <t>Год</t>
  </si>
  <si>
    <t>Всего</t>
  </si>
  <si>
    <r>
      <t xml:space="preserve">Прирост посещений музеев, </t>
    </r>
    <r>
      <rPr>
        <b/>
        <sz val="16"/>
        <rFont val="Times New Roman"/>
        <family val="1"/>
        <charset val="204"/>
      </rPr>
      <t>%</t>
    </r>
  </si>
  <si>
    <r>
      <t xml:space="preserve">Прирост участников клубных формирований, </t>
    </r>
    <r>
      <rPr>
        <b/>
        <sz val="16"/>
        <rFont val="Times New Roman"/>
        <family val="1"/>
        <charset val="204"/>
      </rPr>
      <t>%</t>
    </r>
  </si>
  <si>
    <r>
      <t xml:space="preserve">Прирост зрителей на сеансах отечественных фильмов, </t>
    </r>
    <r>
      <rPr>
        <b/>
        <sz val="16"/>
        <rFont val="Times New Roman"/>
        <family val="1"/>
        <charset val="204"/>
      </rPr>
      <t>%</t>
    </r>
  </si>
  <si>
    <r>
      <t xml:space="preserve">Прирост охвата населения услугами автоклубов, </t>
    </r>
    <r>
      <rPr>
        <b/>
        <sz val="16"/>
        <rFont val="Times New Roman"/>
        <family val="1"/>
        <charset val="204"/>
      </rPr>
      <t>%</t>
    </r>
  </si>
  <si>
    <t>Количество посещений театров, тыс. чел.</t>
  </si>
  <si>
    <r>
      <t xml:space="preserve">Прирост посещений театров, </t>
    </r>
    <r>
      <rPr>
        <b/>
        <sz val="16"/>
        <rFont val="Times New Roman"/>
        <family val="1"/>
        <charset val="204"/>
      </rPr>
      <t>%</t>
    </r>
  </si>
  <si>
    <t>Количество посещений концертных организаций, тыс. чел.</t>
  </si>
  <si>
    <r>
      <t xml:space="preserve">Прирост посещений концертных организаций, </t>
    </r>
    <r>
      <rPr>
        <b/>
        <sz val="16"/>
        <rFont val="Times New Roman"/>
        <family val="1"/>
        <charset val="204"/>
      </rPr>
      <t>%</t>
    </r>
  </si>
  <si>
    <t>Количество посещений зоопарков, тыс. чел.</t>
  </si>
  <si>
    <r>
      <t xml:space="preserve">Прирост посещений зоопарков, </t>
    </r>
    <r>
      <rPr>
        <b/>
        <sz val="16"/>
        <rFont val="Times New Roman"/>
        <family val="1"/>
        <charset val="204"/>
      </rPr>
      <t>%</t>
    </r>
  </si>
  <si>
    <r>
      <t xml:space="preserve">Прирост учащихся ДШИ, </t>
    </r>
    <r>
      <rPr>
        <b/>
        <sz val="16"/>
        <rFont val="Times New Roman"/>
        <family val="1"/>
        <charset val="204"/>
      </rPr>
      <t>%</t>
    </r>
  </si>
  <si>
    <t>Численность учащихся ССУЗов, тыс. чел.</t>
  </si>
  <si>
    <r>
      <t xml:space="preserve">Прирост учащихся ССУЗов, </t>
    </r>
    <r>
      <rPr>
        <b/>
        <sz val="16"/>
        <rFont val="Times New Roman"/>
        <family val="1"/>
        <charset val="204"/>
      </rPr>
      <t>%</t>
    </r>
  </si>
  <si>
    <r>
      <t xml:space="preserve">Прирост посещений общедоступных (публичных) библиотек, </t>
    </r>
    <r>
      <rPr>
        <b/>
        <sz val="16"/>
        <rFont val="Times New Roman"/>
        <family val="1"/>
        <charset val="204"/>
      </rPr>
      <t>%</t>
    </r>
  </si>
  <si>
    <r>
      <t>Прирост посещений культурно-массовых мероприятий клубов и домов культуры,</t>
    </r>
    <r>
      <rPr>
        <b/>
        <sz val="16"/>
        <rFont val="Times New Roman"/>
        <family val="1"/>
        <charset val="204"/>
      </rPr>
      <t xml:space="preserve"> %</t>
    </r>
  </si>
  <si>
    <t>Количество посещений парков культуры и отдыха, тыс. чел.</t>
  </si>
  <si>
    <r>
      <t xml:space="preserve">Прирост посещений парков культуры и отдыха, </t>
    </r>
    <r>
      <rPr>
        <b/>
        <sz val="16"/>
        <rFont val="Times New Roman"/>
        <family val="1"/>
        <charset val="204"/>
      </rPr>
      <t>%</t>
    </r>
  </si>
  <si>
    <t>Количество посещений цирков, тыс. чел.</t>
  </si>
  <si>
    <r>
      <t xml:space="preserve">Прирост посещений цирков, </t>
    </r>
    <r>
      <rPr>
        <b/>
        <sz val="16"/>
        <rFont val="Times New Roman"/>
        <family val="1"/>
        <charset val="204"/>
      </rPr>
      <t>%</t>
    </r>
  </si>
  <si>
    <t xml:space="preserve"> Темпы роста показателей посещаемости по типам учреждений культуры*</t>
  </si>
  <si>
    <t>Прирост посещений учреждений культуры, %</t>
  </si>
  <si>
    <t>Количество учащихся ДШИ, тыс. чел. (1-ДШИ)</t>
  </si>
  <si>
    <t>Количество посещений общедоступных (публичных) библиотек, тыс. чел. (6-НК)</t>
  </si>
  <si>
    <t>Количество посещений культурно-массовых мероприятий клубов и домов культуры, тыс. чел. (7-НК)</t>
  </si>
  <si>
    <t>Количество участников клубных формирований, тыс. чел. (7-НК)</t>
  </si>
  <si>
    <t>текущий охват - 11,8% (выше среднего по региону) цель - охват  к 2024 -13,2% (стандартный прирост)</t>
  </si>
  <si>
    <t xml:space="preserve">Увеличение числа посещений учреждений культуры муниципального образования "Мелекесский район", для обеспечения достижения регионального целевого показателя - 15%-го прироста посещаемости
</t>
  </si>
  <si>
    <t>Перспективные ресурсы, позволяющие увеличить совокупную посещаемость</t>
  </si>
  <si>
    <t>создание муниципального музеея</t>
  </si>
  <si>
    <t>создание  парков как учреждений культуры и оказание услуг на платной основе (отчётность по форме 11-НК)</t>
  </si>
  <si>
    <t>2019 (план)</t>
  </si>
  <si>
    <t>1 полугодие (факт)</t>
  </si>
  <si>
    <t>Число посещений специализированных транспортных средств (КИБО), ед. (за отчетный период)</t>
  </si>
  <si>
    <t>Х</t>
  </si>
  <si>
    <t>уровень достижения годового показателя, %</t>
  </si>
  <si>
    <t>1 квартал (факт)</t>
  </si>
  <si>
    <t>За базовое значение взят min показатель, т.к. по форме 7-НК за 2017 год - нулевое значение</t>
  </si>
  <si>
    <t>9 месяцев (факт)</t>
  </si>
  <si>
    <t>2019 (итог)</t>
  </si>
  <si>
    <t>2020 (итог)</t>
  </si>
  <si>
    <t>2020 (план)</t>
  </si>
  <si>
    <t>3 мес</t>
  </si>
  <si>
    <t>6 мес</t>
  </si>
  <si>
    <t>9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</si>
</sst>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Fill="1" applyBorder="1"/>
    <xf numFmtId="10" fontId="3" fillId="0" borderId="5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3" fillId="0" borderId="5" xfId="1" applyFont="1" applyFill="1" applyBorder="1" applyAlignment="1">
      <alignment horizontal="left" vertical="center" wrapText="1"/>
    </xf>
    <xf numFmtId="2" fontId="3" fillId="0" borderId="5" xfId="1" applyNumberFormat="1" applyFont="1" applyFill="1" applyBorder="1" applyAlignment="1">
      <alignment horizontal="center" vertical="center"/>
    </xf>
    <xf numFmtId="10" fontId="2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/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2" fontId="2" fillId="0" borderId="5" xfId="0" applyNumberFormat="1" applyFont="1" applyFill="1" applyBorder="1"/>
    <xf numFmtId="0" fontId="2" fillId="0" borderId="5" xfId="0" applyFont="1" applyFill="1" applyBorder="1" applyAlignment="1">
      <alignment horizontal="left" vertical="center" wrapText="1"/>
    </xf>
    <xf numFmtId="14" fontId="3" fillId="0" borderId="5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7" xfId="0" applyFont="1" applyBorder="1" applyAlignment="1">
      <alignment horizontal="justify" vertical="justify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14" fontId="3" fillId="0" borderId="6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0" fontId="3" fillId="0" borderId="6" xfId="1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7C80"/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zoomScale="73" zoomScaleNormal="73" workbookViewId="0">
      <selection activeCell="I32" sqref="I32"/>
    </sheetView>
  </sheetViews>
  <sheetFormatPr defaultColWidth="9.140625" defaultRowHeight="15" x14ac:dyDescent="0.25"/>
  <cols>
    <col min="1" max="1" width="40.5703125" style="1" customWidth="1"/>
    <col min="2" max="2" width="29.140625" style="1" customWidth="1"/>
    <col min="3" max="3" width="17.85546875" style="1" customWidth="1"/>
    <col min="4" max="5" width="15.5703125" style="1" customWidth="1"/>
    <col min="6" max="7" width="18.28515625" style="1" hidden="1" customWidth="1"/>
    <col min="8" max="8" width="13.140625" style="1" customWidth="1"/>
    <col min="9" max="9" width="19.85546875" style="1" customWidth="1"/>
    <col min="10" max="12" width="15.5703125" style="1" customWidth="1"/>
    <col min="13" max="14" width="15.5703125" style="1" hidden="1" customWidth="1"/>
    <col min="15" max="19" width="15.5703125" style="1" customWidth="1"/>
    <col min="20" max="20" width="20.28515625" style="1" hidden="1" customWidth="1"/>
    <col min="21" max="27" width="9.140625" style="1" hidden="1" customWidth="1"/>
    <col min="28" max="28" width="0" style="1" hidden="1" customWidth="1"/>
    <col min="29" max="16384" width="9.140625" style="1"/>
  </cols>
  <sheetData>
    <row r="1" spans="1:25" ht="63" customHeight="1" x14ac:dyDescent="0.3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6" t="s">
        <v>36</v>
      </c>
      <c r="U1" s="27"/>
      <c r="V1" s="27"/>
      <c r="W1" s="27"/>
      <c r="X1" s="27"/>
      <c r="Y1" s="27"/>
    </row>
    <row r="2" spans="1:25" ht="20.25" x14ac:dyDescent="0.3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4"/>
      <c r="U2" s="4"/>
      <c r="V2" s="4"/>
      <c r="W2" s="4"/>
      <c r="X2" s="4"/>
      <c r="Y2" s="4"/>
    </row>
    <row r="3" spans="1:25" s="16" customFormat="1" ht="20.25" x14ac:dyDescent="0.3">
      <c r="A3" s="23" t="s">
        <v>3</v>
      </c>
      <c r="B3" s="17" t="s">
        <v>4</v>
      </c>
      <c r="C3" s="23" t="s">
        <v>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"/>
      <c r="U3" s="4"/>
      <c r="V3" s="4"/>
      <c r="W3" s="4"/>
      <c r="X3" s="4"/>
      <c r="Y3" s="4"/>
    </row>
    <row r="4" spans="1:25" s="16" customFormat="1" ht="121.5" x14ac:dyDescent="0.3">
      <c r="A4" s="23"/>
      <c r="B4" s="17" t="s">
        <v>6</v>
      </c>
      <c r="C4" s="17" t="s">
        <v>7</v>
      </c>
      <c r="D4" s="18" t="s">
        <v>39</v>
      </c>
      <c r="E4" s="18" t="s">
        <v>44</v>
      </c>
      <c r="F4" s="18" t="s">
        <v>40</v>
      </c>
      <c r="G4" s="18" t="s">
        <v>46</v>
      </c>
      <c r="H4" s="18" t="s">
        <v>47</v>
      </c>
      <c r="I4" s="18" t="s">
        <v>43</v>
      </c>
      <c r="J4" s="18" t="s">
        <v>49</v>
      </c>
      <c r="K4" s="18" t="s">
        <v>50</v>
      </c>
      <c r="L4" s="18" t="s">
        <v>51</v>
      </c>
      <c r="M4" s="18" t="s">
        <v>52</v>
      </c>
      <c r="N4" s="18" t="s">
        <v>48</v>
      </c>
      <c r="O4" s="18" t="s">
        <v>43</v>
      </c>
      <c r="P4" s="17">
        <v>2021</v>
      </c>
      <c r="Q4" s="17">
        <v>2022</v>
      </c>
      <c r="R4" s="17">
        <v>2023</v>
      </c>
      <c r="S4" s="17">
        <v>2024</v>
      </c>
      <c r="T4" s="4"/>
      <c r="U4" s="4"/>
      <c r="V4" s="4"/>
      <c r="W4" s="4"/>
      <c r="X4" s="4"/>
      <c r="Y4" s="4"/>
    </row>
    <row r="5" spans="1:25" ht="40.5" hidden="1" x14ac:dyDescent="0.3">
      <c r="A5" s="6" t="s">
        <v>13</v>
      </c>
      <c r="B5" s="7">
        <v>0</v>
      </c>
      <c r="C5" s="11">
        <v>43101</v>
      </c>
      <c r="D5" s="7">
        <v>0</v>
      </c>
      <c r="E5" s="7"/>
      <c r="F5" s="7"/>
      <c r="G5" s="7"/>
      <c r="H5" s="7"/>
      <c r="I5" s="7"/>
      <c r="J5" s="7">
        <v>0</v>
      </c>
      <c r="K5" s="7"/>
      <c r="L5" s="7"/>
      <c r="M5" s="7"/>
      <c r="N5" s="7"/>
      <c r="O5" s="7"/>
      <c r="P5" s="7">
        <v>0</v>
      </c>
      <c r="Q5" s="7">
        <v>0</v>
      </c>
      <c r="R5" s="7">
        <v>0</v>
      </c>
      <c r="S5" s="7">
        <v>0</v>
      </c>
      <c r="T5" s="28"/>
      <c r="U5" s="29"/>
      <c r="V5" s="29"/>
      <c r="W5" s="29"/>
      <c r="X5" s="29"/>
      <c r="Y5" s="29"/>
    </row>
    <row r="6" spans="1:25" ht="40.5" hidden="1" x14ac:dyDescent="0.3">
      <c r="A6" s="6" t="s">
        <v>14</v>
      </c>
      <c r="B6" s="8">
        <v>0</v>
      </c>
      <c r="C6" s="11">
        <v>43101</v>
      </c>
      <c r="D6" s="3">
        <v>0</v>
      </c>
      <c r="E6" s="3"/>
      <c r="F6" s="3"/>
      <c r="G6" s="3"/>
      <c r="H6" s="3"/>
      <c r="I6" s="3"/>
      <c r="J6" s="3">
        <v>0</v>
      </c>
      <c r="K6" s="3"/>
      <c r="L6" s="3"/>
      <c r="M6" s="3"/>
      <c r="N6" s="3"/>
      <c r="O6" s="3"/>
      <c r="P6" s="3">
        <v>0</v>
      </c>
      <c r="Q6" s="3">
        <v>0</v>
      </c>
      <c r="R6" s="3">
        <v>0</v>
      </c>
      <c r="S6" s="3">
        <v>0</v>
      </c>
      <c r="T6" s="5"/>
      <c r="U6" s="5"/>
      <c r="V6" s="5"/>
      <c r="W6" s="5"/>
      <c r="X6" s="5"/>
      <c r="Y6" s="5"/>
    </row>
    <row r="7" spans="1:25" ht="40.5" hidden="1" x14ac:dyDescent="0.3">
      <c r="A7" s="6" t="s">
        <v>0</v>
      </c>
      <c r="B7" s="7">
        <v>0</v>
      </c>
      <c r="C7" s="11">
        <v>43101</v>
      </c>
      <c r="D7" s="7">
        <v>0</v>
      </c>
      <c r="E7" s="7"/>
      <c r="F7" s="7"/>
      <c r="G7" s="7"/>
      <c r="H7" s="7"/>
      <c r="I7" s="7"/>
      <c r="J7" s="7">
        <v>0</v>
      </c>
      <c r="K7" s="7"/>
      <c r="L7" s="7"/>
      <c r="M7" s="7"/>
      <c r="N7" s="7"/>
      <c r="O7" s="7"/>
      <c r="P7" s="7">
        <v>0</v>
      </c>
      <c r="Q7" s="7">
        <v>0</v>
      </c>
      <c r="R7" s="7">
        <v>0</v>
      </c>
      <c r="S7" s="7">
        <v>0</v>
      </c>
      <c r="T7" s="5"/>
      <c r="U7" s="5"/>
      <c r="V7" s="5"/>
      <c r="W7" s="5"/>
      <c r="X7" s="5"/>
      <c r="Y7" s="5"/>
    </row>
    <row r="8" spans="1:25" ht="40.5" hidden="1" x14ac:dyDescent="0.3">
      <c r="A8" s="6" t="s">
        <v>9</v>
      </c>
      <c r="B8" s="8">
        <v>0</v>
      </c>
      <c r="C8" s="11">
        <v>43101</v>
      </c>
      <c r="D8" s="3">
        <v>0</v>
      </c>
      <c r="E8" s="3"/>
      <c r="F8" s="3"/>
      <c r="G8" s="3"/>
      <c r="H8" s="3"/>
      <c r="I8" s="3"/>
      <c r="J8" s="3">
        <v>0</v>
      </c>
      <c r="K8" s="3"/>
      <c r="L8" s="3"/>
      <c r="M8" s="3"/>
      <c r="N8" s="3"/>
      <c r="O8" s="3"/>
      <c r="P8" s="3">
        <v>0</v>
      </c>
      <c r="Q8" s="3">
        <v>0</v>
      </c>
      <c r="R8" s="3">
        <v>0</v>
      </c>
      <c r="S8" s="3">
        <v>0</v>
      </c>
      <c r="T8" s="28" t="s">
        <v>37</v>
      </c>
      <c r="U8" s="29"/>
      <c r="V8" s="29"/>
      <c r="W8" s="29"/>
      <c r="X8" s="29"/>
      <c r="Y8" s="29"/>
    </row>
    <row r="9" spans="1:25" ht="60.75" x14ac:dyDescent="0.25">
      <c r="A9" s="6" t="s">
        <v>31</v>
      </c>
      <c r="B9" s="31">
        <v>176.767</v>
      </c>
      <c r="C9" s="33">
        <v>43101</v>
      </c>
      <c r="D9" s="31">
        <v>180.30500000000001</v>
      </c>
      <c r="E9" s="7">
        <v>27.940999999999999</v>
      </c>
      <c r="F9" s="7">
        <v>61.1</v>
      </c>
      <c r="G9" s="7">
        <v>84.65</v>
      </c>
      <c r="H9" s="7">
        <v>200.56100000000001</v>
      </c>
      <c r="I9" s="35">
        <f>(H9+H10)/D9*100</f>
        <v>111.59479770389062</v>
      </c>
      <c r="J9" s="31">
        <v>183.84</v>
      </c>
      <c r="K9" s="7">
        <v>24.594000000000001</v>
      </c>
      <c r="L9" s="7">
        <v>32.390999999999998</v>
      </c>
      <c r="M9" s="7"/>
      <c r="N9" s="7"/>
      <c r="O9" s="36">
        <f>(L9+L10)/J9</f>
        <v>0.17771431679721497</v>
      </c>
      <c r="P9" s="7">
        <v>187.376</v>
      </c>
      <c r="Q9" s="7">
        <v>190.911</v>
      </c>
      <c r="R9" s="7">
        <v>194.447</v>
      </c>
      <c r="S9" s="7">
        <v>197.98400000000001</v>
      </c>
    </row>
    <row r="10" spans="1:25" ht="101.25" x14ac:dyDescent="0.25">
      <c r="A10" s="6" t="s">
        <v>41</v>
      </c>
      <c r="B10" s="32"/>
      <c r="C10" s="34"/>
      <c r="D10" s="32"/>
      <c r="E10" s="7">
        <v>0.10299999999999999</v>
      </c>
      <c r="F10" s="7">
        <v>0.21</v>
      </c>
      <c r="G10" s="7">
        <v>0.41</v>
      </c>
      <c r="H10" s="7">
        <v>0.65</v>
      </c>
      <c r="I10" s="35"/>
      <c r="J10" s="32"/>
      <c r="K10" s="7">
        <v>0</v>
      </c>
      <c r="L10" s="7">
        <v>0.28000000000000003</v>
      </c>
      <c r="M10" s="7"/>
      <c r="N10" s="7"/>
      <c r="O10" s="37"/>
      <c r="P10" s="7"/>
      <c r="Q10" s="7"/>
      <c r="R10" s="7"/>
      <c r="S10" s="7"/>
    </row>
    <row r="11" spans="1:25" ht="60.75" x14ac:dyDescent="0.25">
      <c r="A11" s="6" t="s">
        <v>22</v>
      </c>
      <c r="B11" s="3">
        <v>1</v>
      </c>
      <c r="C11" s="15">
        <v>43101</v>
      </c>
      <c r="D11" s="3">
        <f>D9/B9</f>
        <v>1.0200150480576127</v>
      </c>
      <c r="E11" s="3" t="s">
        <v>42</v>
      </c>
      <c r="F11" s="3" t="s">
        <v>42</v>
      </c>
      <c r="G11" s="3" t="s">
        <v>42</v>
      </c>
      <c r="H11" s="3">
        <f>(H9+H10)/B9</f>
        <v>1.1382837294291357</v>
      </c>
      <c r="I11" s="38" t="s">
        <v>42</v>
      </c>
      <c r="J11" s="3">
        <f>J9/B9</f>
        <v>1.0400131246216773</v>
      </c>
      <c r="K11" s="3" t="s">
        <v>42</v>
      </c>
      <c r="L11" s="3" t="s">
        <v>42</v>
      </c>
      <c r="M11" s="3" t="s">
        <v>42</v>
      </c>
      <c r="N11" s="3">
        <f>(N9+N10)/B9</f>
        <v>0</v>
      </c>
      <c r="O11" s="3" t="s">
        <v>42</v>
      </c>
      <c r="P11" s="3">
        <f>P9/B9</f>
        <v>1.0600168583502578</v>
      </c>
      <c r="Q11" s="3">
        <f>Q9/B9</f>
        <v>1.0800149349143222</v>
      </c>
      <c r="R11" s="3">
        <f>R9/B9</f>
        <v>1.1000186686429028</v>
      </c>
      <c r="S11" s="3">
        <f>S9/B9</f>
        <v>1.1200280595359995</v>
      </c>
      <c r="T11" s="1">
        <v>2</v>
      </c>
      <c r="U11" s="1">
        <v>4</v>
      </c>
      <c r="V11" s="1">
        <v>6</v>
      </c>
      <c r="W11" s="1">
        <v>8</v>
      </c>
      <c r="X11" s="1">
        <v>10</v>
      </c>
      <c r="Y11" s="1">
        <v>12</v>
      </c>
    </row>
    <row r="12" spans="1:25" ht="81" x14ac:dyDescent="0.3">
      <c r="A12" s="6" t="s">
        <v>32</v>
      </c>
      <c r="B12" s="7">
        <v>5</v>
      </c>
      <c r="C12" s="15">
        <v>43101</v>
      </c>
      <c r="D12" s="7">
        <v>5</v>
      </c>
      <c r="E12" s="7">
        <v>0</v>
      </c>
      <c r="F12" s="7">
        <v>0</v>
      </c>
      <c r="G12" s="7">
        <v>0.19</v>
      </c>
      <c r="H12" s="7">
        <v>2.145</v>
      </c>
      <c r="I12" s="38">
        <f>H12/B12*100</f>
        <v>42.9</v>
      </c>
      <c r="J12" s="7">
        <v>5.5</v>
      </c>
      <c r="K12" s="7">
        <v>0.2</v>
      </c>
      <c r="L12" s="7">
        <v>0.2</v>
      </c>
      <c r="M12" s="7"/>
      <c r="N12" s="7"/>
      <c r="O12" s="3">
        <f>L12/J12</f>
        <v>3.6363636363636369E-2</v>
      </c>
      <c r="P12" s="7">
        <v>5.75</v>
      </c>
      <c r="Q12" s="7">
        <v>6</v>
      </c>
      <c r="R12" s="7">
        <v>6.25</v>
      </c>
      <c r="S12" s="7">
        <v>6.5</v>
      </c>
      <c r="T12" s="24" t="s">
        <v>45</v>
      </c>
      <c r="U12" s="30"/>
      <c r="V12" s="30"/>
      <c r="W12" s="30"/>
      <c r="X12" s="30"/>
      <c r="Y12" s="30"/>
    </row>
    <row r="13" spans="1:25" ht="81" x14ac:dyDescent="0.25">
      <c r="A13" s="6" t="s">
        <v>23</v>
      </c>
      <c r="B13" s="3">
        <v>1</v>
      </c>
      <c r="C13" s="15">
        <v>43101</v>
      </c>
      <c r="D13" s="3">
        <f>D12/B12</f>
        <v>1</v>
      </c>
      <c r="E13" s="3" t="s">
        <v>42</v>
      </c>
      <c r="F13" s="3" t="s">
        <v>42</v>
      </c>
      <c r="G13" s="3" t="s">
        <v>42</v>
      </c>
      <c r="H13" s="3">
        <f>H12/B12</f>
        <v>0.42899999999999999</v>
      </c>
      <c r="I13" s="38" t="s">
        <v>42</v>
      </c>
      <c r="J13" s="3">
        <f>J12/B12</f>
        <v>1.1000000000000001</v>
      </c>
      <c r="K13" s="3" t="s">
        <v>42</v>
      </c>
      <c r="L13" s="3" t="s">
        <v>42</v>
      </c>
      <c r="M13" s="3" t="s">
        <v>42</v>
      </c>
      <c r="N13" s="3">
        <f>N12/B12</f>
        <v>0</v>
      </c>
      <c r="O13" s="3" t="s">
        <v>42</v>
      </c>
      <c r="P13" s="3">
        <f>P12/B12</f>
        <v>1.1499999999999999</v>
      </c>
      <c r="Q13" s="3">
        <f>Q12/B12</f>
        <v>1.2</v>
      </c>
      <c r="R13" s="3">
        <f>R12/B12</f>
        <v>1.25</v>
      </c>
      <c r="S13" s="3">
        <f>S12/B12</f>
        <v>1.3</v>
      </c>
      <c r="T13" s="1">
        <v>5</v>
      </c>
      <c r="U13" s="1">
        <v>10</v>
      </c>
      <c r="V13" s="1">
        <v>15</v>
      </c>
      <c r="W13" s="1">
        <v>20</v>
      </c>
      <c r="X13" s="1">
        <v>25</v>
      </c>
      <c r="Y13" s="1">
        <v>30</v>
      </c>
    </row>
    <row r="14" spans="1:25" ht="60.75" x14ac:dyDescent="0.25">
      <c r="A14" s="6" t="s">
        <v>33</v>
      </c>
      <c r="B14" s="9">
        <v>1.7450000000000001</v>
      </c>
      <c r="C14" s="15">
        <v>43101</v>
      </c>
      <c r="D14" s="9">
        <v>1.7629999999999999</v>
      </c>
      <c r="E14" s="9">
        <v>2.4529999999999998</v>
      </c>
      <c r="F14" s="9">
        <v>2.3530000000000002</v>
      </c>
      <c r="G14" s="9">
        <v>1.8320000000000001</v>
      </c>
      <c r="H14" s="9">
        <v>1.8959999999999999</v>
      </c>
      <c r="I14" s="38">
        <f>H14/D14*100</f>
        <v>107.54395916052184</v>
      </c>
      <c r="J14" s="9">
        <v>1.78</v>
      </c>
      <c r="K14" s="9">
        <v>1.9279999999999999</v>
      </c>
      <c r="L14" s="9">
        <v>1.829</v>
      </c>
      <c r="M14" s="9"/>
      <c r="N14" s="9"/>
      <c r="O14" s="3">
        <f>L14/J14</f>
        <v>1.0275280898876404</v>
      </c>
      <c r="P14" s="9">
        <v>1.798</v>
      </c>
      <c r="Q14" s="9">
        <v>1.8149999999999999</v>
      </c>
      <c r="R14" s="9">
        <v>1.833</v>
      </c>
      <c r="S14" s="9">
        <v>1.85</v>
      </c>
    </row>
    <row r="15" spans="1:25" ht="40.5" x14ac:dyDescent="0.25">
      <c r="A15" s="6" t="s">
        <v>10</v>
      </c>
      <c r="B15" s="3">
        <v>1</v>
      </c>
      <c r="C15" s="15">
        <v>43101</v>
      </c>
      <c r="D15" s="3">
        <f>D14/B14</f>
        <v>1.0103151862464181</v>
      </c>
      <c r="E15" s="3" t="s">
        <v>42</v>
      </c>
      <c r="F15" s="3" t="s">
        <v>42</v>
      </c>
      <c r="G15" s="3" t="s">
        <v>42</v>
      </c>
      <c r="H15" s="3">
        <f>H14/B14</f>
        <v>1.0865329512893982</v>
      </c>
      <c r="I15" s="38" t="s">
        <v>42</v>
      </c>
      <c r="J15" s="3">
        <f>J14/B14</f>
        <v>1.0200573065902578</v>
      </c>
      <c r="K15" s="3" t="s">
        <v>42</v>
      </c>
      <c r="L15" s="3" t="s">
        <v>42</v>
      </c>
      <c r="M15" s="3" t="s">
        <v>42</v>
      </c>
      <c r="N15" s="3">
        <f>N14/B14</f>
        <v>0</v>
      </c>
      <c r="O15" s="3" t="s">
        <v>42</v>
      </c>
      <c r="P15" s="3">
        <f>P14/B14</f>
        <v>1.0303724928366762</v>
      </c>
      <c r="Q15" s="3">
        <f>Q14/B14</f>
        <v>1.0401146131805157</v>
      </c>
      <c r="R15" s="3">
        <f>R14/B14</f>
        <v>1.050429799426934</v>
      </c>
      <c r="S15" s="3">
        <f>S14/B14</f>
        <v>1.0601719197707735</v>
      </c>
    </row>
    <row r="16" spans="1:25" ht="60.75" hidden="1" customHeight="1" x14ac:dyDescent="0.25">
      <c r="A16" s="6" t="s">
        <v>15</v>
      </c>
      <c r="B16" s="7">
        <v>0</v>
      </c>
      <c r="C16" s="15">
        <v>43101</v>
      </c>
      <c r="D16" s="7">
        <f>D5</f>
        <v>0</v>
      </c>
      <c r="E16" s="7"/>
      <c r="F16" s="7"/>
      <c r="G16" s="7"/>
      <c r="H16" s="7"/>
      <c r="I16" s="38" t="e">
        <f t="shared" ref="I16:I31" si="0">F16/D16*100</f>
        <v>#DIV/0!</v>
      </c>
      <c r="J16" s="7">
        <f t="shared" ref="J16:S17" si="1">J5</f>
        <v>0</v>
      </c>
      <c r="K16" s="7"/>
      <c r="L16" s="7"/>
      <c r="M16" s="7"/>
      <c r="N16" s="7"/>
      <c r="O16" s="3"/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</row>
    <row r="17" spans="1:25" ht="40.700000000000003" hidden="1" customHeight="1" x14ac:dyDescent="0.25">
      <c r="A17" s="6" t="s">
        <v>16</v>
      </c>
      <c r="B17" s="3">
        <v>0</v>
      </c>
      <c r="C17" s="15">
        <v>43101</v>
      </c>
      <c r="D17" s="3">
        <f>D6</f>
        <v>0</v>
      </c>
      <c r="E17" s="3"/>
      <c r="F17" s="3"/>
      <c r="G17" s="3"/>
      <c r="H17" s="3"/>
      <c r="I17" s="38" t="e">
        <f t="shared" si="0"/>
        <v>#DIV/0!</v>
      </c>
      <c r="J17" s="3">
        <f t="shared" si="1"/>
        <v>0</v>
      </c>
      <c r="K17" s="3"/>
      <c r="L17" s="3"/>
      <c r="M17" s="3"/>
      <c r="N17" s="3"/>
      <c r="O17" s="3"/>
      <c r="P17" s="3">
        <f t="shared" si="1"/>
        <v>0</v>
      </c>
      <c r="Q17" s="3">
        <f t="shared" si="1"/>
        <v>0</v>
      </c>
      <c r="R17" s="3">
        <f t="shared" si="1"/>
        <v>0</v>
      </c>
      <c r="S17" s="3">
        <f t="shared" si="1"/>
        <v>0</v>
      </c>
    </row>
    <row r="18" spans="1:25" ht="40.700000000000003" hidden="1" customHeight="1" x14ac:dyDescent="0.25">
      <c r="A18" s="6" t="s">
        <v>17</v>
      </c>
      <c r="B18" s="7">
        <v>0</v>
      </c>
      <c r="C18" s="15">
        <v>43101</v>
      </c>
      <c r="D18" s="7">
        <v>0</v>
      </c>
      <c r="E18" s="7"/>
      <c r="F18" s="7"/>
      <c r="G18" s="7"/>
      <c r="H18" s="7"/>
      <c r="I18" s="38" t="e">
        <f t="shared" si="0"/>
        <v>#DIV/0!</v>
      </c>
      <c r="J18" s="7">
        <v>0</v>
      </c>
      <c r="K18" s="7"/>
      <c r="L18" s="7"/>
      <c r="M18" s="7"/>
      <c r="N18" s="7"/>
      <c r="O18" s="3"/>
      <c r="P18" s="7">
        <v>0</v>
      </c>
      <c r="Q18" s="7">
        <v>0</v>
      </c>
      <c r="R18" s="7">
        <v>0</v>
      </c>
      <c r="S18" s="7">
        <v>0</v>
      </c>
    </row>
    <row r="19" spans="1:25" ht="40.700000000000003" hidden="1" customHeight="1" x14ac:dyDescent="0.25">
      <c r="A19" s="6" t="s">
        <v>18</v>
      </c>
      <c r="B19" s="3">
        <v>0</v>
      </c>
      <c r="C19" s="15">
        <v>43101</v>
      </c>
      <c r="D19" s="3">
        <v>0</v>
      </c>
      <c r="E19" s="3"/>
      <c r="F19" s="3"/>
      <c r="G19" s="3"/>
      <c r="H19" s="3"/>
      <c r="I19" s="38" t="e">
        <f t="shared" si="0"/>
        <v>#DIV/0!</v>
      </c>
      <c r="J19" s="3">
        <v>0</v>
      </c>
      <c r="K19" s="3"/>
      <c r="L19" s="3"/>
      <c r="M19" s="3"/>
      <c r="N19" s="3"/>
      <c r="O19" s="3"/>
      <c r="P19" s="3">
        <v>0</v>
      </c>
      <c r="Q19" s="3">
        <v>0</v>
      </c>
      <c r="R19" s="3">
        <v>0</v>
      </c>
      <c r="S19" s="3">
        <v>0</v>
      </c>
    </row>
    <row r="20" spans="1:25" ht="40.700000000000003" hidden="1" customHeight="1" x14ac:dyDescent="0.25">
      <c r="A20" s="6" t="s">
        <v>26</v>
      </c>
      <c r="B20" s="7">
        <v>0</v>
      </c>
      <c r="C20" s="15">
        <v>43101</v>
      </c>
      <c r="D20" s="7">
        <v>0</v>
      </c>
      <c r="E20" s="7"/>
      <c r="F20" s="7"/>
      <c r="G20" s="7"/>
      <c r="H20" s="7"/>
      <c r="I20" s="38" t="e">
        <f t="shared" si="0"/>
        <v>#DIV/0!</v>
      </c>
      <c r="J20" s="7">
        <v>0</v>
      </c>
      <c r="K20" s="7"/>
      <c r="L20" s="7"/>
      <c r="M20" s="7"/>
      <c r="N20" s="7"/>
      <c r="O20" s="3"/>
      <c r="P20" s="7">
        <v>0</v>
      </c>
      <c r="Q20" s="7">
        <v>0</v>
      </c>
      <c r="R20" s="7">
        <v>0</v>
      </c>
      <c r="S20" s="7">
        <v>0</v>
      </c>
    </row>
    <row r="21" spans="1:25" ht="40.700000000000003" hidden="1" customHeight="1" x14ac:dyDescent="0.25">
      <c r="A21" s="6" t="s">
        <v>27</v>
      </c>
      <c r="B21" s="3">
        <v>0</v>
      </c>
      <c r="C21" s="15">
        <v>43101</v>
      </c>
      <c r="D21" s="3">
        <v>0</v>
      </c>
      <c r="E21" s="3"/>
      <c r="F21" s="3"/>
      <c r="G21" s="3"/>
      <c r="H21" s="3"/>
      <c r="I21" s="38" t="e">
        <f t="shared" si="0"/>
        <v>#DIV/0!</v>
      </c>
      <c r="J21" s="3">
        <v>0</v>
      </c>
      <c r="K21" s="3"/>
      <c r="L21" s="3"/>
      <c r="M21" s="3"/>
      <c r="N21" s="3"/>
      <c r="O21" s="3"/>
      <c r="P21" s="3">
        <v>0</v>
      </c>
      <c r="Q21" s="3">
        <v>0</v>
      </c>
      <c r="R21" s="3">
        <v>0</v>
      </c>
      <c r="S21" s="3">
        <v>0</v>
      </c>
    </row>
    <row r="22" spans="1:25" ht="60.75" hidden="1" customHeight="1" x14ac:dyDescent="0.3">
      <c r="A22" s="6" t="s">
        <v>24</v>
      </c>
      <c r="B22" s="7">
        <v>0</v>
      </c>
      <c r="C22" s="15">
        <v>43101</v>
      </c>
      <c r="D22" s="7">
        <v>0</v>
      </c>
      <c r="E22" s="7"/>
      <c r="F22" s="7"/>
      <c r="G22" s="7"/>
      <c r="H22" s="7"/>
      <c r="I22" s="38" t="e">
        <f t="shared" si="0"/>
        <v>#DIV/0!</v>
      </c>
      <c r="J22" s="7">
        <v>0</v>
      </c>
      <c r="K22" s="7"/>
      <c r="L22" s="7"/>
      <c r="M22" s="7"/>
      <c r="N22" s="7"/>
      <c r="O22" s="3"/>
      <c r="P22" s="7">
        <v>0</v>
      </c>
      <c r="Q22" s="7">
        <v>0</v>
      </c>
      <c r="R22" s="7">
        <v>0</v>
      </c>
      <c r="S22" s="7">
        <v>0</v>
      </c>
      <c r="T22" s="28" t="s">
        <v>38</v>
      </c>
      <c r="U22" s="29"/>
      <c r="V22" s="29"/>
      <c r="W22" s="29"/>
      <c r="X22" s="29"/>
      <c r="Y22" s="29"/>
    </row>
    <row r="23" spans="1:25" ht="40.700000000000003" hidden="1" customHeight="1" x14ac:dyDescent="0.25">
      <c r="A23" s="6" t="s">
        <v>25</v>
      </c>
      <c r="B23" s="3">
        <v>0</v>
      </c>
      <c r="C23" s="15">
        <v>43101</v>
      </c>
      <c r="D23" s="3">
        <v>0</v>
      </c>
      <c r="E23" s="3"/>
      <c r="F23" s="3"/>
      <c r="G23" s="3"/>
      <c r="H23" s="3"/>
      <c r="I23" s="38" t="e">
        <f t="shared" si="0"/>
        <v>#DIV/0!</v>
      </c>
      <c r="J23" s="3">
        <v>0</v>
      </c>
      <c r="K23" s="3"/>
      <c r="L23" s="3"/>
      <c r="M23" s="3"/>
      <c r="N23" s="3"/>
      <c r="O23" s="3"/>
      <c r="P23" s="3">
        <v>0</v>
      </c>
      <c r="Q23" s="3">
        <v>0</v>
      </c>
      <c r="R23" s="3">
        <v>0</v>
      </c>
      <c r="S23" s="3">
        <v>0</v>
      </c>
    </row>
    <row r="24" spans="1:25" ht="60.75" hidden="1" customHeight="1" x14ac:dyDescent="0.25">
      <c r="A24" s="6" t="s">
        <v>1</v>
      </c>
      <c r="B24" s="7">
        <v>0</v>
      </c>
      <c r="C24" s="15">
        <v>43101</v>
      </c>
      <c r="D24" s="7">
        <v>0</v>
      </c>
      <c r="E24" s="7"/>
      <c r="F24" s="7"/>
      <c r="G24" s="7"/>
      <c r="H24" s="7"/>
      <c r="I24" s="38" t="e">
        <f t="shared" si="0"/>
        <v>#DIV/0!</v>
      </c>
      <c r="J24" s="7">
        <v>0</v>
      </c>
      <c r="K24" s="7"/>
      <c r="L24" s="7"/>
      <c r="M24" s="7"/>
      <c r="N24" s="7"/>
      <c r="O24" s="3"/>
      <c r="P24" s="7">
        <v>0</v>
      </c>
      <c r="Q24" s="7">
        <v>0</v>
      </c>
      <c r="R24" s="7">
        <v>0</v>
      </c>
      <c r="S24" s="7">
        <v>0</v>
      </c>
    </row>
    <row r="25" spans="1:25" ht="40.700000000000003" hidden="1" customHeight="1" x14ac:dyDescent="0.25">
      <c r="A25" s="6" t="s">
        <v>11</v>
      </c>
      <c r="B25" s="3">
        <v>0</v>
      </c>
      <c r="C25" s="15">
        <v>43101</v>
      </c>
      <c r="D25" s="3">
        <v>0</v>
      </c>
      <c r="E25" s="3"/>
      <c r="F25" s="3"/>
      <c r="G25" s="3"/>
      <c r="H25" s="3"/>
      <c r="I25" s="38" t="e">
        <f t="shared" si="0"/>
        <v>#DIV/0!</v>
      </c>
      <c r="J25" s="3">
        <v>0</v>
      </c>
      <c r="K25" s="3"/>
      <c r="L25" s="3"/>
      <c r="M25" s="3"/>
      <c r="N25" s="3"/>
      <c r="O25" s="3"/>
      <c r="P25" s="3">
        <v>0</v>
      </c>
      <c r="Q25" s="3">
        <v>0</v>
      </c>
      <c r="R25" s="3">
        <v>0</v>
      </c>
      <c r="S25" s="3">
        <v>0</v>
      </c>
    </row>
    <row r="26" spans="1:25" ht="40.700000000000003" hidden="1" customHeight="1" x14ac:dyDescent="0.25">
      <c r="A26" s="6" t="s">
        <v>2</v>
      </c>
      <c r="B26" s="9">
        <v>0</v>
      </c>
      <c r="C26" s="15">
        <v>43101</v>
      </c>
      <c r="D26" s="9">
        <v>0</v>
      </c>
      <c r="E26" s="9"/>
      <c r="F26" s="9"/>
      <c r="G26" s="9"/>
      <c r="H26" s="9"/>
      <c r="I26" s="38" t="e">
        <f t="shared" si="0"/>
        <v>#DIV/0!</v>
      </c>
      <c r="J26" s="9">
        <v>0</v>
      </c>
      <c r="K26" s="9"/>
      <c r="L26" s="9"/>
      <c r="M26" s="9"/>
      <c r="N26" s="9"/>
      <c r="O26" s="3"/>
      <c r="P26" s="9">
        <v>0</v>
      </c>
      <c r="Q26" s="9">
        <v>0</v>
      </c>
      <c r="R26" s="9">
        <v>0</v>
      </c>
      <c r="S26" s="9">
        <v>0</v>
      </c>
    </row>
    <row r="27" spans="1:25" ht="40.700000000000003" hidden="1" customHeight="1" x14ac:dyDescent="0.25">
      <c r="A27" s="6" t="s">
        <v>12</v>
      </c>
      <c r="B27" s="3">
        <v>0</v>
      </c>
      <c r="C27" s="15">
        <v>43101</v>
      </c>
      <c r="D27" s="3">
        <v>0</v>
      </c>
      <c r="E27" s="3"/>
      <c r="F27" s="3"/>
      <c r="G27" s="3"/>
      <c r="H27" s="3"/>
      <c r="I27" s="38" t="e">
        <f t="shared" si="0"/>
        <v>#DIV/0!</v>
      </c>
      <c r="J27" s="3">
        <v>0</v>
      </c>
      <c r="K27" s="3"/>
      <c r="L27" s="3"/>
      <c r="M27" s="3"/>
      <c r="N27" s="3"/>
      <c r="O27" s="3"/>
      <c r="P27" s="3">
        <v>0</v>
      </c>
      <c r="Q27" s="3">
        <v>0</v>
      </c>
      <c r="R27" s="3">
        <v>0</v>
      </c>
      <c r="S27" s="3">
        <v>0</v>
      </c>
    </row>
    <row r="28" spans="1:25" ht="40.5" x14ac:dyDescent="0.3">
      <c r="A28" s="6" t="s">
        <v>30</v>
      </c>
      <c r="B28" s="9">
        <v>0.51</v>
      </c>
      <c r="C28" s="15">
        <v>43344</v>
      </c>
      <c r="D28" s="9">
        <v>0.52</v>
      </c>
      <c r="E28" s="9">
        <v>0.51</v>
      </c>
      <c r="F28" s="9">
        <v>0.51</v>
      </c>
      <c r="G28" s="9">
        <v>0.51</v>
      </c>
      <c r="H28" s="9">
        <v>0.497</v>
      </c>
      <c r="I28" s="38">
        <f>H28/D28*100</f>
        <v>95.576923076923066</v>
      </c>
      <c r="J28" s="9">
        <v>0.53</v>
      </c>
      <c r="K28" s="9">
        <v>0.497</v>
      </c>
      <c r="L28" s="9">
        <v>0.497</v>
      </c>
      <c r="M28" s="9"/>
      <c r="N28" s="9"/>
      <c r="O28" s="3">
        <f>L28/J28</f>
        <v>0.93773584905660368</v>
      </c>
      <c r="P28" s="9">
        <v>0.54</v>
      </c>
      <c r="Q28" s="9">
        <v>0.55000000000000004</v>
      </c>
      <c r="R28" s="9">
        <v>0.56000000000000005</v>
      </c>
      <c r="S28" s="9">
        <v>0.57199999999999995</v>
      </c>
      <c r="T28" s="24" t="s">
        <v>34</v>
      </c>
      <c r="U28" s="25"/>
      <c r="V28" s="25"/>
      <c r="W28" s="25"/>
      <c r="X28" s="25"/>
      <c r="Y28" s="25"/>
    </row>
    <row r="29" spans="1:25" ht="20.25" x14ac:dyDescent="0.25">
      <c r="A29" s="6" t="s">
        <v>19</v>
      </c>
      <c r="B29" s="3">
        <v>1</v>
      </c>
      <c r="C29" s="15">
        <v>43344</v>
      </c>
      <c r="D29" s="3">
        <f>D28/B28</f>
        <v>1.0196078431372548</v>
      </c>
      <c r="E29" s="3" t="s">
        <v>42</v>
      </c>
      <c r="F29" s="3" t="s">
        <v>42</v>
      </c>
      <c r="G29" s="3" t="s">
        <v>42</v>
      </c>
      <c r="H29" s="3">
        <f>H28/B28</f>
        <v>0.97450980392156861</v>
      </c>
      <c r="I29" s="38" t="s">
        <v>42</v>
      </c>
      <c r="J29" s="3">
        <f>J28/B28</f>
        <v>1.0392156862745099</v>
      </c>
      <c r="K29" s="3" t="s">
        <v>42</v>
      </c>
      <c r="L29" s="3" t="s">
        <v>42</v>
      </c>
      <c r="M29" s="3" t="s">
        <v>42</v>
      </c>
      <c r="N29" s="3">
        <f>N28/B28</f>
        <v>0</v>
      </c>
      <c r="O29" s="3" t="s">
        <v>42</v>
      </c>
      <c r="P29" s="3">
        <f>P28/B28</f>
        <v>1.0588235294117647</v>
      </c>
      <c r="Q29" s="3">
        <f>Q28/B28</f>
        <v>1.0784313725490198</v>
      </c>
      <c r="R29" s="3">
        <f>R28/B28</f>
        <v>1.0980392156862746</v>
      </c>
      <c r="S29" s="3">
        <f>S28/B28</f>
        <v>1.1215686274509802</v>
      </c>
      <c r="T29" s="1">
        <v>2</v>
      </c>
      <c r="U29" s="1">
        <v>4</v>
      </c>
      <c r="V29" s="1">
        <v>6</v>
      </c>
      <c r="W29" s="2">
        <v>8</v>
      </c>
      <c r="X29" s="2">
        <v>10</v>
      </c>
      <c r="Y29" s="2">
        <v>12</v>
      </c>
    </row>
    <row r="30" spans="1:25" ht="40.700000000000003" hidden="1" customHeight="1" x14ac:dyDescent="0.25">
      <c r="A30" s="6" t="s">
        <v>20</v>
      </c>
      <c r="B30" s="7">
        <v>0</v>
      </c>
      <c r="C30" s="11">
        <v>43101</v>
      </c>
      <c r="D30" s="7">
        <v>0</v>
      </c>
      <c r="E30" s="7"/>
      <c r="F30" s="7"/>
      <c r="G30" s="7"/>
      <c r="H30" s="7"/>
      <c r="I30" s="38" t="e">
        <f t="shared" si="0"/>
        <v>#DIV/0!</v>
      </c>
      <c r="J30" s="7">
        <v>0</v>
      </c>
      <c r="K30" s="7"/>
      <c r="L30" s="7"/>
      <c r="M30" s="7"/>
      <c r="N30" s="7"/>
      <c r="O30" s="3"/>
      <c r="P30" s="7">
        <v>0</v>
      </c>
      <c r="Q30" s="7">
        <v>0</v>
      </c>
      <c r="R30" s="7">
        <v>0</v>
      </c>
      <c r="S30" s="7">
        <v>0</v>
      </c>
    </row>
    <row r="31" spans="1:25" ht="40.700000000000003" hidden="1" customHeight="1" x14ac:dyDescent="0.25">
      <c r="A31" s="6" t="s">
        <v>21</v>
      </c>
      <c r="B31" s="8">
        <v>0</v>
      </c>
      <c r="C31" s="11">
        <v>43101</v>
      </c>
      <c r="D31" s="3">
        <v>0</v>
      </c>
      <c r="E31" s="3"/>
      <c r="F31" s="3"/>
      <c r="G31" s="3"/>
      <c r="H31" s="3"/>
      <c r="I31" s="38" t="e">
        <f t="shared" si="0"/>
        <v>#DIV/0!</v>
      </c>
      <c r="J31" s="3">
        <v>0</v>
      </c>
      <c r="K31" s="3"/>
      <c r="L31" s="3"/>
      <c r="M31" s="3"/>
      <c r="N31" s="3"/>
      <c r="O31" s="3"/>
      <c r="P31" s="3">
        <v>0</v>
      </c>
      <c r="Q31" s="3">
        <v>0</v>
      </c>
      <c r="R31" s="3">
        <v>0</v>
      </c>
      <c r="S31" s="3">
        <v>0</v>
      </c>
    </row>
    <row r="32" spans="1:25" ht="20.25" x14ac:dyDescent="0.3">
      <c r="A32" s="12" t="s">
        <v>8</v>
      </c>
      <c r="B32" s="13">
        <f>B5+B7+B9+B12+B14+B16+B18+B20+B22+B24+B26+B28+B30</f>
        <v>184.02199999999999</v>
      </c>
      <c r="C32" s="11">
        <v>43101</v>
      </c>
      <c r="D32" s="13">
        <f t="shared" ref="D32:S32" si="2">D5+D7+D9+D12+D14+D16+D18+D20+D22+D24+D26+D28+D30</f>
        <v>187.58800000000002</v>
      </c>
      <c r="E32" s="13">
        <f>E9+E10+E12+E14+E28</f>
        <v>31.007000000000001</v>
      </c>
      <c r="F32" s="13">
        <f>F9+F10+F12+F14+F28</f>
        <v>64.173000000000002</v>
      </c>
      <c r="G32" s="13">
        <f>G9+G10+G12+G14+G28</f>
        <v>87.591999999999999</v>
      </c>
      <c r="H32" s="13">
        <f>H9+H10+H12+H14+H28</f>
        <v>205.74900000000002</v>
      </c>
      <c r="I32" s="38">
        <f>H32/D32*100</f>
        <v>109.68132289911934</v>
      </c>
      <c r="J32" s="13">
        <f t="shared" si="2"/>
        <v>191.65</v>
      </c>
      <c r="K32" s="13">
        <f>K9+K10+K12+K14+K28</f>
        <v>27.219000000000001</v>
      </c>
      <c r="L32" s="13">
        <f t="shared" ref="L32:N32" si="3">L9+L10+L12+L14+L28</f>
        <v>35.197000000000003</v>
      </c>
      <c r="M32" s="13">
        <f t="shared" si="3"/>
        <v>0</v>
      </c>
      <c r="N32" s="13">
        <f t="shared" si="3"/>
        <v>0</v>
      </c>
      <c r="O32" s="10">
        <f>L32/J32</f>
        <v>0.18365249152100183</v>
      </c>
      <c r="P32" s="13">
        <f t="shared" si="2"/>
        <v>195.464</v>
      </c>
      <c r="Q32" s="13">
        <f t="shared" si="2"/>
        <v>199.27600000000001</v>
      </c>
      <c r="R32" s="13">
        <f t="shared" si="2"/>
        <v>203.09</v>
      </c>
      <c r="S32" s="13">
        <f t="shared" si="2"/>
        <v>206.90600000000001</v>
      </c>
    </row>
    <row r="33" spans="1:19" ht="40.5" x14ac:dyDescent="0.3">
      <c r="A33" s="14" t="s">
        <v>29</v>
      </c>
      <c r="B33" s="10">
        <v>1</v>
      </c>
      <c r="C33" s="11">
        <v>43101</v>
      </c>
      <c r="D33" s="10">
        <f>D32/B32</f>
        <v>1.0193781178337373</v>
      </c>
      <c r="E33" s="39" t="s">
        <v>42</v>
      </c>
      <c r="F33" s="39" t="s">
        <v>42</v>
      </c>
      <c r="G33" s="39" t="s">
        <v>42</v>
      </c>
      <c r="H33" s="39">
        <f>H32/B32</f>
        <v>1.1180674049841868</v>
      </c>
      <c r="I33" s="38" t="s">
        <v>42</v>
      </c>
      <c r="J33" s="10">
        <f>J32/B32</f>
        <v>1.0414515655736816</v>
      </c>
      <c r="K33" s="3" t="s">
        <v>42</v>
      </c>
      <c r="L33" s="3" t="s">
        <v>42</v>
      </c>
      <c r="M33" s="3" t="s">
        <v>42</v>
      </c>
      <c r="N33" s="3">
        <f>N32/B32</f>
        <v>0</v>
      </c>
      <c r="O33" s="3" t="s">
        <v>42</v>
      </c>
      <c r="P33" s="10">
        <f>P32/B32</f>
        <v>1.0621773483605221</v>
      </c>
      <c r="Q33" s="10">
        <f>Q32/B32</f>
        <v>1.082892262881612</v>
      </c>
      <c r="R33" s="10">
        <f>R32/B32</f>
        <v>1.1036180456684528</v>
      </c>
      <c r="S33" s="10">
        <f>S32/B32</f>
        <v>1.1243546967210443</v>
      </c>
    </row>
  </sheetData>
  <mergeCells count="16">
    <mergeCell ref="A1:S1"/>
    <mergeCell ref="A2:S2"/>
    <mergeCell ref="A3:A4"/>
    <mergeCell ref="C3:S3"/>
    <mergeCell ref="T28:Y28"/>
    <mergeCell ref="T1:Y1"/>
    <mergeCell ref="T5:Y5"/>
    <mergeCell ref="T8:Y8"/>
    <mergeCell ref="T12:Y12"/>
    <mergeCell ref="T22:Y22"/>
    <mergeCell ref="I9:I10"/>
    <mergeCell ref="B9:B10"/>
    <mergeCell ref="D9:D10"/>
    <mergeCell ref="J9:J10"/>
    <mergeCell ref="C9:C10"/>
    <mergeCell ref="O9:O10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Мелекесс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2021-03-22T04:39:16Z</dcterms:modified>
</cp:coreProperties>
</file>